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工作磁盘\2024年\1、黄河\3专项审计--运城黄河鉴\0025博爱项目竣工决算-王雪琴5.6\"/>
    </mc:Choice>
  </mc:AlternateContent>
  <bookViews>
    <workbookView xWindow="-105" yWindow="-105" windowWidth="19425" windowHeight="10425" activeTab="1"/>
  </bookViews>
  <sheets>
    <sheet name="附件1" sheetId="1" r:id="rId1"/>
    <sheet name="附件2-固定资产明细表" sheetId="2" r:id="rId2"/>
    <sheet name="Sheet2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B7" i="3"/>
  <c r="D7" i="3"/>
  <c r="E7" i="3" s="1"/>
  <c r="D8" i="3"/>
  <c r="E8" i="3" s="1"/>
  <c r="D6" i="3"/>
  <c r="E6" i="3" s="1"/>
  <c r="C9" i="3"/>
  <c r="B9" i="3"/>
  <c r="D8" i="2"/>
  <c r="D9" i="2"/>
  <c r="D7" i="2"/>
  <c r="D6" i="2"/>
  <c r="D5" i="2"/>
  <c r="D11" i="2" s="1"/>
  <c r="D14" i="1"/>
  <c r="D9" i="3" l="1"/>
  <c r="E9" i="3" s="1"/>
</calcChain>
</file>

<file path=xl/sharedStrings.xml><?xml version="1.0" encoding="utf-8"?>
<sst xmlns="http://schemas.openxmlformats.org/spreadsheetml/2006/main" count="60" uniqueCount="57">
  <si>
    <t>支博爱项目培训费</t>
    <phoneticPr fontId="2" type="noConversion"/>
  </si>
  <si>
    <t>记-43</t>
    <phoneticPr fontId="2" type="noConversion"/>
  </si>
  <si>
    <t>记-42</t>
    <phoneticPr fontId="2" type="noConversion"/>
  </si>
  <si>
    <t>记-33</t>
    <phoneticPr fontId="2" type="noConversion"/>
  </si>
  <si>
    <t>支博爱项目电脑款7340，打印机1980</t>
    <phoneticPr fontId="2" type="noConversion"/>
  </si>
  <si>
    <t>记-17</t>
    <phoneticPr fontId="2" type="noConversion"/>
  </si>
  <si>
    <t>电脑</t>
    <phoneticPr fontId="2" type="noConversion"/>
  </si>
  <si>
    <t>打印机</t>
    <phoneticPr fontId="2" type="noConversion"/>
  </si>
  <si>
    <t>支医疗器械款</t>
    <phoneticPr fontId="2" type="noConversion"/>
  </si>
  <si>
    <t>名称</t>
    <phoneticPr fontId="2" type="noConversion"/>
  </si>
  <si>
    <t>型号</t>
    <phoneticPr fontId="2" type="noConversion"/>
  </si>
  <si>
    <t>数量</t>
    <phoneticPr fontId="2" type="noConversion"/>
  </si>
  <si>
    <t>金额</t>
    <phoneticPr fontId="2" type="noConversion"/>
  </si>
  <si>
    <t>心电图</t>
    <phoneticPr fontId="2" type="noConversion"/>
  </si>
  <si>
    <t>IMAC100</t>
    <phoneticPr fontId="2" type="noConversion"/>
  </si>
  <si>
    <t>ADE</t>
    <phoneticPr fontId="2" type="noConversion"/>
  </si>
  <si>
    <t>IADE-S2</t>
    <phoneticPr fontId="2" type="noConversion"/>
  </si>
  <si>
    <t>制氧机</t>
    <phoneticPr fontId="2" type="noConversion"/>
  </si>
  <si>
    <t>ND-ZY05Q5L</t>
    <phoneticPr fontId="2" type="noConversion"/>
  </si>
  <si>
    <t>轮椅</t>
    <phoneticPr fontId="2" type="noConversion"/>
  </si>
  <si>
    <t>SYIV100</t>
    <phoneticPr fontId="2" type="noConversion"/>
  </si>
  <si>
    <t>血氧仪</t>
    <phoneticPr fontId="2" type="noConversion"/>
  </si>
  <si>
    <t>YBK303</t>
    <phoneticPr fontId="2" type="noConversion"/>
  </si>
  <si>
    <t>记-11</t>
    <phoneticPr fontId="2" type="noConversion"/>
  </si>
  <si>
    <t>支博爱项目揭牌仪式费</t>
    <phoneticPr fontId="2" type="noConversion"/>
  </si>
  <si>
    <t>支博爱项目服务台款</t>
    <phoneticPr fontId="2" type="noConversion"/>
  </si>
  <si>
    <t>服务台</t>
    <phoneticPr fontId="2" type="noConversion"/>
  </si>
  <si>
    <t>2800*600*105</t>
    <phoneticPr fontId="2" type="noConversion"/>
  </si>
  <si>
    <t>记-70</t>
    <phoneticPr fontId="2" type="noConversion"/>
  </si>
  <si>
    <t>支博爱项目志愿者马甲款</t>
    <phoneticPr fontId="2" type="noConversion"/>
  </si>
  <si>
    <t>记-72</t>
    <phoneticPr fontId="2" type="noConversion"/>
  </si>
  <si>
    <t>支博爱项目家园碑记定制费</t>
    <phoneticPr fontId="2" type="noConversion"/>
  </si>
  <si>
    <t>记-69</t>
    <phoneticPr fontId="2" type="noConversion"/>
  </si>
  <si>
    <t>支博爱项目家园雕刻字定制费</t>
    <phoneticPr fontId="2" type="noConversion"/>
  </si>
  <si>
    <t>记-71</t>
    <phoneticPr fontId="2" type="noConversion"/>
  </si>
  <si>
    <t>支博爱项目家园牌匾定制费</t>
    <phoneticPr fontId="2" type="noConversion"/>
  </si>
  <si>
    <t>合计</t>
    <phoneticPr fontId="2" type="noConversion"/>
  </si>
  <si>
    <t>合 计</t>
    <phoneticPr fontId="2" type="noConversion"/>
  </si>
  <si>
    <t>日期</t>
    <phoneticPr fontId="2" type="noConversion"/>
  </si>
  <si>
    <t>凭证号</t>
    <phoneticPr fontId="2" type="noConversion"/>
  </si>
  <si>
    <t>经济内容</t>
    <phoneticPr fontId="2" type="noConversion"/>
  </si>
  <si>
    <t>备注</t>
    <phoneticPr fontId="2" type="noConversion"/>
  </si>
  <si>
    <t>开天630Z</t>
    <phoneticPr fontId="2" type="noConversion"/>
  </si>
  <si>
    <t>光电通OEP3060DN</t>
    <phoneticPr fontId="2" type="noConversion"/>
  </si>
  <si>
    <t>项目</t>
    <phoneticPr fontId="2" type="noConversion"/>
  </si>
  <si>
    <t>概算数</t>
    <phoneticPr fontId="2" type="noConversion"/>
  </si>
  <si>
    <t>实际数</t>
    <phoneticPr fontId="2" type="noConversion"/>
  </si>
  <si>
    <t>节约（—）超支（十）</t>
    <phoneticPr fontId="2" type="noConversion"/>
  </si>
  <si>
    <t>节超率（%）</t>
    <phoneticPr fontId="2" type="noConversion"/>
  </si>
  <si>
    <t>社区治理、居民培训</t>
    <phoneticPr fontId="2" type="noConversion"/>
  </si>
  <si>
    <t>减灾硬件</t>
    <phoneticPr fontId="2" type="noConversion"/>
  </si>
  <si>
    <t>志愿服务及宣传</t>
    <phoneticPr fontId="2" type="noConversion"/>
  </si>
  <si>
    <t>合  计</t>
    <phoneticPr fontId="2" type="noConversion"/>
  </si>
  <si>
    <t>记-41</t>
    <phoneticPr fontId="2" type="noConversion"/>
  </si>
  <si>
    <t>记-10</t>
    <phoneticPr fontId="2" type="noConversion"/>
  </si>
  <si>
    <t>运城市红十字. 五洲芳华博爱家园项目支出明细表</t>
    <phoneticPr fontId="2" type="noConversion"/>
  </si>
  <si>
    <t>运城市红十字. 五洲芳华博爱家园项目固定资产明细表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</si>
</sst>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.00_ "/>
  </numFmts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Arial Narrow"/>
      <family val="2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43" fontId="0" fillId="0" borderId="0" xfId="1" applyFont="1" applyAlignment="1"/>
    <xf numFmtId="4" fontId="3" fillId="0" borderId="0" xfId="0" applyNumberFormat="1" applyFont="1" applyAlignment="1">
      <alignment horizontal="justify" vertical="center"/>
    </xf>
    <xf numFmtId="4" fontId="4" fillId="0" borderId="0" xfId="0" applyNumberFormat="1" applyFont="1"/>
    <xf numFmtId="0" fontId="0" fillId="0" borderId="1" xfId="0" applyBorder="1"/>
    <xf numFmtId="43" fontId="0" fillId="0" borderId="1" xfId="1" applyFont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7" fillId="0" borderId="1" xfId="1" applyFont="1" applyBorder="1" applyAlignment="1"/>
    <xf numFmtId="43" fontId="7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2" sqref="A2:XFD14"/>
    </sheetView>
  </sheetViews>
  <sheetFormatPr defaultRowHeight="14.25" x14ac:dyDescent="0.2"/>
  <cols>
    <col min="1" max="1" width="12.875" customWidth="1"/>
    <col min="2" max="2" width="13.25" customWidth="1"/>
    <col min="3" max="3" width="40.25" customWidth="1"/>
    <col min="4" max="4" width="17.125" style="1" customWidth="1"/>
    <col min="8" max="8" width="12" bestFit="1" customWidth="1"/>
  </cols>
  <sheetData>
    <row r="1" spans="1:8" s="8" customFormat="1" ht="51" customHeight="1" x14ac:dyDescent="0.2">
      <c r="A1" s="19" t="s">
        <v>55</v>
      </c>
      <c r="B1" s="19"/>
      <c r="C1" s="19"/>
      <c r="D1" s="19"/>
    </row>
    <row r="2" spans="1:8" s="8" customFormat="1" ht="33.75" customHeight="1" x14ac:dyDescent="0.2">
      <c r="A2" s="9" t="s">
        <v>38</v>
      </c>
      <c r="B2" s="9" t="s">
        <v>39</v>
      </c>
      <c r="C2" s="9" t="s">
        <v>40</v>
      </c>
      <c r="D2" s="11" t="s">
        <v>12</v>
      </c>
    </row>
    <row r="3" spans="1:8" s="8" customFormat="1" ht="33.75" customHeight="1" x14ac:dyDescent="0.2">
      <c r="A3" s="21">
        <v>45197</v>
      </c>
      <c r="B3" s="22" t="s">
        <v>32</v>
      </c>
      <c r="C3" s="23" t="s">
        <v>33</v>
      </c>
      <c r="D3" s="24">
        <v>500</v>
      </c>
    </row>
    <row r="4" spans="1:8" s="8" customFormat="1" ht="33.75" customHeight="1" x14ac:dyDescent="0.2">
      <c r="A4" s="21">
        <v>45197</v>
      </c>
      <c r="B4" s="22" t="s">
        <v>28</v>
      </c>
      <c r="C4" s="23" t="s">
        <v>29</v>
      </c>
      <c r="D4" s="24">
        <v>4000</v>
      </c>
    </row>
    <row r="5" spans="1:8" s="8" customFormat="1" ht="33.75" customHeight="1" x14ac:dyDescent="0.2">
      <c r="A5" s="21">
        <v>45197</v>
      </c>
      <c r="B5" s="22" t="s">
        <v>34</v>
      </c>
      <c r="C5" s="23" t="s">
        <v>35</v>
      </c>
      <c r="D5" s="24">
        <v>300</v>
      </c>
    </row>
    <row r="6" spans="1:8" s="8" customFormat="1" ht="33.75" customHeight="1" x14ac:dyDescent="0.2">
      <c r="A6" s="21">
        <v>45197</v>
      </c>
      <c r="B6" s="22" t="s">
        <v>30</v>
      </c>
      <c r="C6" s="23" t="s">
        <v>31</v>
      </c>
      <c r="D6" s="24">
        <v>3000</v>
      </c>
    </row>
    <row r="7" spans="1:8" s="8" customFormat="1" ht="33.75" customHeight="1" x14ac:dyDescent="0.2">
      <c r="A7" s="21">
        <v>45215</v>
      </c>
      <c r="B7" s="23" t="s">
        <v>54</v>
      </c>
      <c r="C7" s="23" t="s">
        <v>25</v>
      </c>
      <c r="D7" s="24">
        <v>3580</v>
      </c>
    </row>
    <row r="8" spans="1:8" s="8" customFormat="1" ht="33.75" customHeight="1" x14ac:dyDescent="0.2">
      <c r="A8" s="21">
        <v>45215</v>
      </c>
      <c r="B8" s="22" t="s">
        <v>23</v>
      </c>
      <c r="C8" s="23" t="s">
        <v>24</v>
      </c>
      <c r="D8" s="24">
        <v>400</v>
      </c>
    </row>
    <row r="9" spans="1:8" s="8" customFormat="1" ht="33.75" customHeight="1" x14ac:dyDescent="0.2">
      <c r="A9" s="21">
        <v>45218</v>
      </c>
      <c r="B9" s="22" t="s">
        <v>5</v>
      </c>
      <c r="C9" s="23" t="s">
        <v>8</v>
      </c>
      <c r="D9" s="24">
        <v>69798</v>
      </c>
    </row>
    <row r="10" spans="1:8" s="8" customFormat="1" ht="33.75" customHeight="1" x14ac:dyDescent="0.2">
      <c r="A10" s="21">
        <v>45275</v>
      </c>
      <c r="B10" s="22" t="s">
        <v>53</v>
      </c>
      <c r="C10" s="23" t="s">
        <v>0</v>
      </c>
      <c r="D10" s="24">
        <v>200</v>
      </c>
    </row>
    <row r="11" spans="1:8" s="8" customFormat="1" ht="33.75" customHeight="1" x14ac:dyDescent="0.2">
      <c r="A11" s="21">
        <v>45275</v>
      </c>
      <c r="B11" s="22" t="s">
        <v>2</v>
      </c>
      <c r="C11" s="23" t="s">
        <v>0</v>
      </c>
      <c r="D11" s="24">
        <v>200</v>
      </c>
    </row>
    <row r="12" spans="1:8" s="8" customFormat="1" ht="33.75" customHeight="1" x14ac:dyDescent="0.2">
      <c r="A12" s="21">
        <v>45275</v>
      </c>
      <c r="B12" s="22" t="s">
        <v>1</v>
      </c>
      <c r="C12" s="23" t="s">
        <v>0</v>
      </c>
      <c r="D12" s="24">
        <v>400</v>
      </c>
      <c r="H12" s="2"/>
    </row>
    <row r="13" spans="1:8" s="8" customFormat="1" ht="33.75" customHeight="1" x14ac:dyDescent="0.2">
      <c r="A13" s="21">
        <v>45382</v>
      </c>
      <c r="B13" s="22" t="s">
        <v>3</v>
      </c>
      <c r="C13" s="23" t="s">
        <v>4</v>
      </c>
      <c r="D13" s="24">
        <f>7340+1980</f>
        <v>9320</v>
      </c>
      <c r="H13" s="2"/>
    </row>
    <row r="14" spans="1:8" s="8" customFormat="1" ht="33.75" customHeight="1" x14ac:dyDescent="0.2">
      <c r="A14" s="25" t="s">
        <v>36</v>
      </c>
      <c r="B14" s="26"/>
      <c r="C14" s="23"/>
      <c r="D14" s="24">
        <f>SUM(D3:D13)</f>
        <v>91698</v>
      </c>
      <c r="H14" s="27"/>
    </row>
    <row r="17" spans="4:4" x14ac:dyDescent="0.2">
      <c r="D17" s="3"/>
    </row>
  </sheetData>
  <mergeCells count="2">
    <mergeCell ref="A14:B14"/>
    <mergeCell ref="A1:D1"/>
  </mergeCells>
  <phoneticPr fontId="2" type="noConversion"/>
  <printOptions horizontalCentered="1"/>
  <pageMargins left="0.70866141732283472" right="0.70866141732283472" top="0.94488188976377963" bottom="0.74803149606299213" header="0.9055118110236221" footer="0.31496062992125984"/>
  <pageSetup paperSize="9" orientation="portrait" r:id="rId1"/>
  <headerFooter>
    <oddHeader>&amp;L附送资料1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2" sqref="C12"/>
    </sheetView>
  </sheetViews>
  <sheetFormatPr defaultRowHeight="14.25" x14ac:dyDescent="0.2"/>
  <cols>
    <col min="1" max="1" width="15.375" customWidth="1"/>
    <col min="2" max="2" width="23" customWidth="1"/>
    <col min="3" max="3" width="12.125" style="7" customWidth="1"/>
    <col min="4" max="4" width="14" customWidth="1"/>
    <col min="5" max="5" width="18.75" customWidth="1"/>
  </cols>
  <sheetData>
    <row r="1" spans="1:5" s="8" customFormat="1" ht="51" customHeight="1" x14ac:dyDescent="0.2">
      <c r="A1" s="20" t="s">
        <v>56</v>
      </c>
      <c r="B1" s="20"/>
      <c r="C1" s="20"/>
      <c r="D1" s="20"/>
      <c r="E1" s="20"/>
    </row>
    <row r="2" spans="1:5" s="10" customFormat="1" ht="33.75" customHeight="1" x14ac:dyDescent="0.2">
      <c r="A2" s="9" t="s">
        <v>9</v>
      </c>
      <c r="B2" s="9" t="s">
        <v>10</v>
      </c>
      <c r="C2" s="9" t="s">
        <v>11</v>
      </c>
      <c r="D2" s="9" t="s">
        <v>12</v>
      </c>
      <c r="E2" s="9" t="s">
        <v>41</v>
      </c>
    </row>
    <row r="3" spans="1:5" ht="33.75" customHeight="1" x14ac:dyDescent="0.2">
      <c r="A3" s="4" t="s">
        <v>6</v>
      </c>
      <c r="B3" s="4" t="s">
        <v>42</v>
      </c>
      <c r="C3" s="6">
        <v>1</v>
      </c>
      <c r="D3" s="5">
        <v>7340</v>
      </c>
      <c r="E3" s="4"/>
    </row>
    <row r="4" spans="1:5" ht="33.75" customHeight="1" x14ac:dyDescent="0.2">
      <c r="A4" s="4" t="s">
        <v>7</v>
      </c>
      <c r="B4" s="4" t="s">
        <v>43</v>
      </c>
      <c r="C4" s="6">
        <v>1</v>
      </c>
      <c r="D4" s="5">
        <v>1980</v>
      </c>
      <c r="E4" s="4"/>
    </row>
    <row r="5" spans="1:5" ht="33.75" customHeight="1" x14ac:dyDescent="0.2">
      <c r="A5" s="4" t="s">
        <v>13</v>
      </c>
      <c r="B5" s="4" t="s">
        <v>14</v>
      </c>
      <c r="C5" s="6">
        <v>1</v>
      </c>
      <c r="D5" s="5">
        <f>24752.48+247.52</f>
        <v>25000</v>
      </c>
      <c r="E5" s="4"/>
    </row>
    <row r="6" spans="1:5" ht="33.75" customHeight="1" x14ac:dyDescent="0.2">
      <c r="A6" s="4" t="s">
        <v>15</v>
      </c>
      <c r="B6" s="4" t="s">
        <v>16</v>
      </c>
      <c r="C6" s="6">
        <v>1</v>
      </c>
      <c r="D6" s="5">
        <f>37128.71+371.29</f>
        <v>37500</v>
      </c>
      <c r="E6" s="4"/>
    </row>
    <row r="7" spans="1:5" ht="33.75" customHeight="1" x14ac:dyDescent="0.2">
      <c r="A7" s="4" t="s">
        <v>17</v>
      </c>
      <c r="B7" s="4" t="s">
        <v>18</v>
      </c>
      <c r="C7" s="6">
        <v>1</v>
      </c>
      <c r="D7" s="5">
        <f>4455.45+44.55</f>
        <v>4500</v>
      </c>
      <c r="E7" s="4"/>
    </row>
    <row r="8" spans="1:5" ht="33.75" customHeight="1" x14ac:dyDescent="0.2">
      <c r="A8" s="4" t="s">
        <v>19</v>
      </c>
      <c r="B8" s="4" t="s">
        <v>20</v>
      </c>
      <c r="C8" s="6">
        <v>5</v>
      </c>
      <c r="D8" s="5">
        <f>2574.26+25.74</f>
        <v>2600</v>
      </c>
      <c r="E8" s="4"/>
    </row>
    <row r="9" spans="1:5" ht="33.75" customHeight="1" x14ac:dyDescent="0.2">
      <c r="A9" s="4" t="s">
        <v>21</v>
      </c>
      <c r="B9" s="4" t="s">
        <v>22</v>
      </c>
      <c r="C9" s="6">
        <v>1</v>
      </c>
      <c r="D9" s="5">
        <f>196.04+1.96</f>
        <v>198</v>
      </c>
      <c r="E9" s="4"/>
    </row>
    <row r="10" spans="1:5" ht="33.75" customHeight="1" x14ac:dyDescent="0.2">
      <c r="A10" s="4" t="s">
        <v>26</v>
      </c>
      <c r="B10" s="4" t="s">
        <v>27</v>
      </c>
      <c r="C10" s="6">
        <v>1</v>
      </c>
      <c r="D10" s="5">
        <v>3580</v>
      </c>
      <c r="E10" s="4"/>
    </row>
    <row r="11" spans="1:5" ht="33.75" customHeight="1" x14ac:dyDescent="0.2">
      <c r="A11" s="6" t="s">
        <v>37</v>
      </c>
      <c r="B11" s="4"/>
      <c r="C11" s="6"/>
      <c r="D11" s="5">
        <f>SUM(D3:D10)</f>
        <v>82698</v>
      </c>
      <c r="E11" s="4"/>
    </row>
  </sheetData>
  <mergeCells count="1">
    <mergeCell ref="A1:E1"/>
  </mergeCells>
  <phoneticPr fontId="2" type="noConversion"/>
  <printOptions horizontalCentered="1"/>
  <pageMargins left="0.70866141732283472" right="0.70866141732283472" top="0.94488188976377963" bottom="0.74803149606299213" header="0.9055118110236221" footer="0.31496062992125984"/>
  <pageSetup paperSize="9" orientation="portrait" r:id="rId1"/>
  <headerFooter>
    <oddHeader>&amp;L附送资料2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"/>
  <sheetViews>
    <sheetView workbookViewId="0">
      <selection activeCell="D15" sqref="D15"/>
    </sheetView>
  </sheetViews>
  <sheetFormatPr defaultRowHeight="14.25" x14ac:dyDescent="0.2"/>
  <cols>
    <col min="1" max="1" width="18.375" customWidth="1"/>
    <col min="2" max="2" width="11.125" style="1" bestFit="1" customWidth="1"/>
    <col min="3" max="3" width="10" style="1" bestFit="1" customWidth="1"/>
    <col min="4" max="4" width="9.75" customWidth="1"/>
    <col min="5" max="5" width="12.375" customWidth="1"/>
  </cols>
  <sheetData>
    <row r="5" spans="1:5" s="7" customFormat="1" ht="40.5" x14ac:dyDescent="0.2">
      <c r="A5" s="14" t="s">
        <v>44</v>
      </c>
      <c r="B5" s="15" t="s">
        <v>45</v>
      </c>
      <c r="C5" s="15" t="s">
        <v>46</v>
      </c>
      <c r="D5" s="16" t="s">
        <v>47</v>
      </c>
      <c r="E5" s="14" t="s">
        <v>48</v>
      </c>
    </row>
    <row r="6" spans="1:5" x14ac:dyDescent="0.2">
      <c r="A6" s="17" t="s">
        <v>49</v>
      </c>
      <c r="B6" s="12">
        <v>50000</v>
      </c>
      <c r="C6" s="12">
        <v>800</v>
      </c>
      <c r="D6" s="13">
        <f>C6-B6</f>
        <v>-49200</v>
      </c>
      <c r="E6" s="12">
        <f>ROUND(D6/B6*100,2)</f>
        <v>-98.4</v>
      </c>
    </row>
    <row r="7" spans="1:5" x14ac:dyDescent="0.2">
      <c r="A7" s="17" t="s">
        <v>50</v>
      </c>
      <c r="B7" s="12">
        <f>150000-70386.75</f>
        <v>79613.25</v>
      </c>
      <c r="C7" s="12">
        <v>82698</v>
      </c>
      <c r="D7" s="13">
        <f t="shared" ref="D7:D8" si="0">C7-B7</f>
        <v>3084.75</v>
      </c>
      <c r="E7" s="12">
        <f t="shared" ref="E7:E9" si="1">ROUND(D7/B7*100,2)</f>
        <v>3.87</v>
      </c>
    </row>
    <row r="8" spans="1:5" x14ac:dyDescent="0.2">
      <c r="A8" s="17" t="s">
        <v>51</v>
      </c>
      <c r="B8" s="12">
        <v>25000</v>
      </c>
      <c r="C8" s="12">
        <v>8200</v>
      </c>
      <c r="D8" s="13">
        <f t="shared" si="0"/>
        <v>-16800</v>
      </c>
      <c r="E8" s="12">
        <f t="shared" si="1"/>
        <v>-67.2</v>
      </c>
    </row>
    <row r="9" spans="1:5" x14ac:dyDescent="0.2">
      <c r="A9" s="18" t="s">
        <v>52</v>
      </c>
      <c r="B9" s="12">
        <f>SUM(B6:B8)</f>
        <v>154613.25</v>
      </c>
      <c r="C9" s="12">
        <f t="shared" ref="C9:D9" si="2">SUM(C6:C8)</f>
        <v>91698</v>
      </c>
      <c r="D9" s="12">
        <f t="shared" si="2"/>
        <v>-62915.25</v>
      </c>
      <c r="E9" s="12">
        <f t="shared" si="1"/>
        <v>-40.69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附件2-固定资产明细表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2024-05-06T02:32:18Z</cp:lastPrinted>
  <dcterms:created xsi:type="dcterms:W3CDTF">2015-06-05T18:19:34Z</dcterms:created>
  <dcterms:modified xsi:type="dcterms:W3CDTF">2024-05-06T02:32:19Z</dcterms:modified>
</cp:coreProperties>
</file>